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Dvořák\17056 Šakvice - Hustopeče PROJEKT\SO 02-19-01 Propustek st.km 0,919 TÚ 2061 (prov.ev.km 0,954)\Soupis prací\"/>
    </mc:Choice>
  </mc:AlternateContent>
  <bookViews>
    <workbookView xWindow="0" yWindow="0" windowWidth="22050" windowHeight="11625"/>
  </bookViews>
  <sheets>
    <sheet name="SO 02-19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 s="1"/>
  <c r="I17" i="1"/>
  <c r="O17" i="1" s="1"/>
  <c r="I22" i="1"/>
  <c r="O22" i="1" s="1"/>
  <c r="I26" i="1"/>
  <c r="O26" i="1" s="1"/>
  <c r="I30" i="1"/>
  <c r="O30" i="1" s="1"/>
  <c r="I35" i="1"/>
  <c r="I39" i="1"/>
  <c r="O39" i="1" s="1"/>
  <c r="I43" i="1"/>
  <c r="O43" i="1" s="1"/>
  <c r="I48" i="1"/>
  <c r="O48" i="1" s="1"/>
  <c r="I52" i="1"/>
  <c r="O52" i="1" s="1"/>
  <c r="I56" i="1"/>
  <c r="O56" i="1" s="1"/>
  <c r="I61" i="1"/>
  <c r="O61" i="1"/>
  <c r="I65" i="1"/>
  <c r="O65" i="1" s="1"/>
  <c r="I69" i="1"/>
  <c r="O69" i="1" s="1"/>
  <c r="I73" i="1"/>
  <c r="O73" i="1" s="1"/>
  <c r="I78" i="1"/>
  <c r="O78" i="1" s="1"/>
  <c r="I82" i="1"/>
  <c r="O82" i="1" s="1"/>
  <c r="I86" i="1"/>
  <c r="O86" i="1" s="1"/>
  <c r="I90" i="1"/>
  <c r="O90" i="1" s="1"/>
  <c r="I95" i="1"/>
  <c r="O95" i="1"/>
  <c r="I99" i="1"/>
  <c r="O99" i="1" s="1"/>
  <c r="I103" i="1"/>
  <c r="O103" i="1" s="1"/>
  <c r="I107" i="1"/>
  <c r="O107" i="1" s="1"/>
  <c r="I111" i="1"/>
  <c r="O111" i="1" s="1"/>
  <c r="R77" i="1" l="1"/>
  <c r="O77" i="1" s="1"/>
  <c r="R60" i="1"/>
  <c r="O60" i="1" s="1"/>
  <c r="Q34" i="1"/>
  <c r="I34" i="1" s="1"/>
  <c r="Q60" i="1"/>
  <c r="I60" i="1" s="1"/>
  <c r="R21" i="1"/>
  <c r="O21" i="1" s="1"/>
  <c r="Q77" i="1"/>
  <c r="I77" i="1" s="1"/>
  <c r="Q47" i="1"/>
  <c r="I47" i="1" s="1"/>
  <c r="Q21" i="1"/>
  <c r="I21" i="1" s="1"/>
  <c r="Q94" i="1"/>
  <c r="I94" i="1" s="1"/>
  <c r="O35" i="1"/>
  <c r="R34" i="1" s="1"/>
  <c r="O34" i="1" s="1"/>
  <c r="Q8" i="1"/>
  <c r="I8" i="1" s="1"/>
  <c r="R94" i="1"/>
  <c r="O94" i="1" s="1"/>
  <c r="R47" i="1"/>
  <c r="O47" i="1" s="1"/>
  <c r="R8" i="1"/>
  <c r="O8" i="1" s="1"/>
  <c r="I3" i="1" l="1"/>
  <c r="O2" i="1"/>
</calcChain>
</file>

<file path=xl/sharedStrings.xml><?xml version="1.0" encoding="utf-8"?>
<sst xmlns="http://schemas.openxmlformats.org/spreadsheetml/2006/main" count="389" uniqueCount="166">
  <si>
    <t>Položka zahrnuje samostatnou dopravu suti a vybouraných hmot. Množství se určí jako součin hmotnosti [t] a požadované vzdálenosti [km].</t>
  </si>
  <si>
    <t>TS</t>
  </si>
  <si>
    <t>21,137m3*2,5t/m3*40km=2 113,700 [A]</t>
  </si>
  <si>
    <t>VV</t>
  </si>
  <si>
    <t/>
  </si>
  <si>
    <t>PP</t>
  </si>
  <si>
    <t>2</t>
  </si>
  <si>
    <t>tkm</t>
  </si>
  <si>
    <t>BOURÁNÍ KONSTRUKCÍ ZE ŽELEZOBETONU - DOPRAVA</t>
  </si>
  <si>
    <t>96616B</t>
  </si>
  <si>
    <t>25</t>
  </si>
  <si>
    <t>P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</si>
  <si>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</si>
  <si>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2ks*2,5m2*3,5m=17,500 [A] čela 
1,3m*0,45m*3,5m=2,048 [B] základ pro trouby 
0,3m2*5,3m=1,590 [C] trouby 
Celkem: A+B+C=21,138 [D]</t>
  </si>
  <si>
    <t>M3</t>
  </si>
  <si>
    <t>BOURÁNÍ KONSTRUKCÍ ZE ŽELEZOBETONU - BEZ DOPRAVY</t>
  </si>
  <si>
    <t>96616A</t>
  </si>
  <si>
    <t>24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</si>
  <si>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</si>
  <si>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ŽB trouby propustku DN800, zahrnuje i případné seříznutí ŽB trub pro zalícování s ŽB čelem na výtoku</t>
  </si>
  <si>
    <t>m</t>
  </si>
  <si>
    <t>PROPUSTY Z TRUB DN 800MM</t>
  </si>
  <si>
    <t>91836</t>
  </si>
  <si>
    <t>23</t>
  </si>
  <si>
    <t>položka zahrnuje štítek s evidenčním číslem mostu, sloupek dopravní značky včetně osazení a nutných zemních prací a zabetonování</t>
  </si>
  <si>
    <t>vlysem do betonu</t>
  </si>
  <si>
    <t>KUS</t>
  </si>
  <si>
    <t>EVIDENČNÍ ČÍSLO MOSTU</t>
  </si>
  <si>
    <t>91355</t>
  </si>
  <si>
    <t>22</t>
  </si>
  <si>
    <t>položka zahrnuje: 
- dodání a osazení nivelační značky včetně nutných zemních prací  
- vnitrostaveništní a mimostaveništní dopravu</t>
  </si>
  <si>
    <t>NIVELAČNÍ ZNAČKY KOVOVÉ</t>
  </si>
  <si>
    <t>91345</t>
  </si>
  <si>
    <t>21</t>
  </si>
  <si>
    <t>Ostatní konstrukce a práce</t>
  </si>
  <si>
    <t>9</t>
  </si>
  <si>
    <t>SD</t>
  </si>
  <si>
    <t>položka zahrnuje: 
- dodání  předepsaného ochranného materiálu 
- zřízení ochrany izolace</t>
  </si>
  <si>
    <t>4,8m*5,5m=26,400 [A]</t>
  </si>
  <si>
    <t>ochrana nátěru betonových trub a základu</t>
  </si>
  <si>
    <t>m2</t>
  </si>
  <si>
    <t>OCHRANA IZOLACE NA POVRCHU TEXTILIÍ</t>
  </si>
  <si>
    <t>711509</t>
  </si>
  <si>
    <t>20</t>
  </si>
  <si>
    <t>ochrana izolace železobetonových čel: 
tvrdá ochrana - beton 
měkká ochrana - extrudovaný polystyren</t>
  </si>
  <si>
    <t>OCHRANA IZOLACE NA POVRCHU</t>
  </si>
  <si>
    <t>71150</t>
  </si>
  <si>
    <t>19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</si>
  <si>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</si>
  <si>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IZOLACE BĚŽNÝCH KONSTRUKCÍ PROTI ZEMNÍ VLHKOSTI ASFALTOVÝMI PÁSY</t>
  </si>
  <si>
    <t>711112</t>
  </si>
  <si>
    <t>18</t>
  </si>
  <si>
    <t>nátěr betonových trub a základu</t>
  </si>
  <si>
    <t>IZOLACE BĚŽNÝCH KONSTRUKCÍ PROTI ZEMNÍ VLHKOSTI ASFALTOVÝMI NÁTĚRY</t>
  </si>
  <si>
    <t>711111</t>
  </si>
  <si>
    <t>17</t>
  </si>
  <si>
    <t>Přidružená stavební výroba</t>
  </si>
  <si>
    <t>7</t>
  </si>
  <si>
    <t>položka zahrnuje: 
- nutné zemní práce (svahování, úpravu pláně a pod.) 
- zřízení spojovací vrstvy  
- zřízení lože dlažby z cementové malty předepsané kvality a předepsané tloušťky 
- dodávku a položení dlažby z lomového kamene do předepsaného tvaru 
- spárování, těsnění, tmelení a vyplnění spar MC případně s vyklínováním  
- úprava povrchu pro odvedení srážkové vody 
- nezahrnuje podklad pod dlažbu, vykazuje se samostatně položkami SD 45</t>
  </si>
  <si>
    <t>72m2*0,2m=14,400 [A]</t>
  </si>
  <si>
    <t>DLAŽBY Z LOMOVÉHO KAMENE NA MC</t>
  </si>
  <si>
    <t>465512</t>
  </si>
  <si>
    <t>16</t>
  </si>
  <si>
    <t>položka zahrnuje dodávku předepsaného kameniva, mimostaveništní a vnitrostaveništní dopravu a jeho uložení 
není-li v zadávací dokumentaci uvedeno jinak, jedná se o nakupovaný materiál</t>
  </si>
  <si>
    <t>71,5 za rubem +120 obsyp čel z líce =191,500 [A]</t>
  </si>
  <si>
    <t>zásypy a obsypy; ID=0,95</t>
  </si>
  <si>
    <t>VÝPLŇ ZA OPĚRAMI A ZDMI Z KAMENIVA DRCENÉHO</t>
  </si>
  <si>
    <t>45852</t>
  </si>
  <si>
    <t>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</si>
  <si>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</si>
  <si>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2ks*2,4m*5,1m*0,2m=4,896 [A] 
1,9m*0,22m*3,4m=1,421 [B] 
a+b=6,317 [C]</t>
  </si>
  <si>
    <t>PODKLADNÍ A VÝPLŇOVÉ VRSTVY Z PROSTÉHO BETONU C12/15</t>
  </si>
  <si>
    <t>451312</t>
  </si>
  <si>
    <t>14</t>
  </si>
  <si>
    <t>72m2*0,1m+0,3m*0,6m*17m=10,260 [A]</t>
  </si>
  <si>
    <t>lože pod dlažbu</t>
  </si>
  <si>
    <t>PODKL A VÝPLŇ VRSTVY Z PROST BET</t>
  </si>
  <si>
    <t>45131</t>
  </si>
  <si>
    <t>13</t>
  </si>
  <si>
    <t>Vodorovné konstrukce</t>
  </si>
  <si>
    <t>4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</si>
  <si>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</si>
  <si>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0,065t*2ks=0,130 [A]</t>
  </si>
  <si>
    <t>T</t>
  </si>
  <si>
    <t>VÝZTUŽ MOSTNÍCH OPĚR A KŘÍDEL Z KARI SÍTÍ</t>
  </si>
  <si>
    <t>333366</t>
  </si>
  <si>
    <t>12</t>
  </si>
  <si>
    <t>0,612t*2ks=1,224 [A]</t>
  </si>
  <si>
    <t>VÝZTUŽ MOSTNÍCH OPĚR A KŘÍDEL Z OCELI 10505, B500B</t>
  </si>
  <si>
    <t>333365</t>
  </si>
  <si>
    <t>11</t>
  </si>
  <si>
    <t>7,7m3*2ks=15,400 [A]</t>
  </si>
  <si>
    <t>MOSTNÍ OPĚRY A KŘÍDLA ZE ŽELEZOVÉHO BETONU DO C40/50 (B50)</t>
  </si>
  <si>
    <t>333326</t>
  </si>
  <si>
    <t>10</t>
  </si>
  <si>
    <t>Svislé konstrukce</t>
  </si>
  <si>
    <t>3</t>
  </si>
  <si>
    <t>VÝZTUŽ ZÁKLADŮ Z KARI SÍTÍ</t>
  </si>
  <si>
    <t>272366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</si>
  <si>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</si>
  <si>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1,5m*5,5m*0,35m=2,888 [G]</t>
  </si>
  <si>
    <t>Základ pod troubou z betonu C 35/45</t>
  </si>
  <si>
    <t>ZÁKLADY ZE ŽELEZOBETONU</t>
  </si>
  <si>
    <t>27232</t>
  </si>
  <si>
    <t>8</t>
  </si>
  <si>
    <t>40m2*0,45m+3,5m2*0,4m=19,400 [A]</t>
  </si>
  <si>
    <t>POLŠTÁŘE POD ZÁKLADY Z KAMENIVA DRCENÉHO</t>
  </si>
  <si>
    <t>27152</t>
  </si>
  <si>
    <t>Základy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</si>
  <si>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</si>
  <si>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na skládku</t>
  </si>
  <si>
    <t>ULOŽENÍ SYPANINY DO NÁSYPŮ A NA SKLÁDKY BEZ ZHUTNĚNÍ</t>
  </si>
  <si>
    <t>17120</t>
  </si>
  <si>
    <t>6</t>
  </si>
  <si>
    <t>Položka zahrnuje samostatnou dopravu zeminy. Množství se určí jako součin kubatutry [m3] a požadované vzdálenosti [km].</t>
  </si>
  <si>
    <t>190m3*30km=5 700,000 [A]</t>
  </si>
  <si>
    <t>M3KM</t>
  </si>
  <si>
    <t>HLOUBENÍ JAM ZAPAŽ I NEPAŽ TŘ. I - DOPRAVA</t>
  </si>
  <si>
    <t>13173B</t>
  </si>
  <si>
    <t>5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</si>
  <si>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</si>
  <si>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JAM ZAPAŽ I NEPAŽ TŘ. I - BEZ DOPRAVY</t>
  </si>
  <si>
    <t>13173A</t>
  </si>
  <si>
    <t>Zemní práce</t>
  </si>
  <si>
    <t>1</t>
  </si>
  <si>
    <t>zahrnuje veškeré náklady spojené s objednatelem požadovanými pracemi</t>
  </si>
  <si>
    <t>3dny*8hod=24,000 [A]</t>
  </si>
  <si>
    <t>HOD</t>
  </si>
  <si>
    <t>OSTATNÍ POŽADAVKY - POSUDKY A KONTROLY</t>
  </si>
  <si>
    <t>029511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</si>
  <si>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</si>
  <si>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21,173m3*2,5t/m3=52,933 [A]</t>
  </si>
  <si>
    <t>POPLATKY ZA LIKVIDACŮ ODPADŮ NEKONTAMINOVANÝCH - 17 01 01  BETON Z DEMOLIC OBJEKTŮ, ZÁKLADŮ TV</t>
  </si>
  <si>
    <t>015140</t>
  </si>
  <si>
    <t>190m3*1,8t/m3=342,000 [A]</t>
  </si>
  <si>
    <t>POPLATKY ZA LIKVIDACŮ ODPADŮ NEKONTAMINOVANÝCH - 17 05 04  VYTĚŽENÉ ZEMINY A HORNINY -  I. TŘÍDA TĚŽITELNOSTI</t>
  </si>
  <si>
    <t>015111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</si>
  <si>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</si>
  <si>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</si>
  <si>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</si>
  <si>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</si>
  <si>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</si>
  <si>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</si>
  <si>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</si>
  <si>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</si>
  <si>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</si>
  <si>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</si>
  <si>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</si>
  <si>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</si>
  <si>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</si>
  <si>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</si>
  <si>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Propustek st.km 0,919 TÚ 2061 (prov.ev.km 0,954)</t>
  </si>
  <si>
    <t>SO 02-19-01</t>
  </si>
  <si>
    <t>Rozpočet:</t>
  </si>
  <si>
    <t>O</t>
  </si>
  <si>
    <t>0,00</t>
  </si>
  <si>
    <t>Modernizace a elektrizace trati Šakvice - Hustopeče u Brna Soupisy prací</t>
  </si>
  <si>
    <t>17056</t>
  </si>
  <si>
    <t>Stavba:</t>
  </si>
  <si>
    <t>S</t>
  </si>
  <si>
    <t>Příloha k formuláři pro ocenění nabídky</t>
  </si>
  <si>
    <t>Firma: SUDOP BRNO, spol. s r.o.</t>
  </si>
  <si>
    <t>ASPE10</t>
  </si>
  <si>
    <t>102,6m2+18,4m2 (měkká + tvrdá ochrana)</t>
  </si>
  <si>
    <t>změna 30.10.2018</t>
  </si>
  <si>
    <t>čelo + základ 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</si>
</sst>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4"/>
  <sheetViews>
    <sheetView tabSelected="1" topLeftCell="B1" zoomScaleNormal="100" workbookViewId="0">
      <pane ySplit="7" topLeftCell="A41" activePane="bottomLeft" state="frozen"/>
      <selection pane="bottomLeft" activeCell="K45" sqref="K45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162</v>
      </c>
      <c r="B1" s="24"/>
      <c r="C1" s="24"/>
      <c r="D1" s="24"/>
      <c r="E1" s="24" t="s">
        <v>161</v>
      </c>
      <c r="F1" s="24"/>
      <c r="G1" s="24"/>
      <c r="H1" s="24"/>
      <c r="I1" s="24"/>
      <c r="P1" t="s">
        <v>96</v>
      </c>
    </row>
    <row r="2" spans="1:18" ht="24.95" customHeight="1" x14ac:dyDescent="0.2">
      <c r="B2" s="24"/>
      <c r="C2" s="24"/>
      <c r="D2" s="24"/>
      <c r="E2" s="27" t="s">
        <v>160</v>
      </c>
      <c r="F2" s="24"/>
      <c r="G2" s="24"/>
      <c r="H2" s="12"/>
      <c r="I2" s="12"/>
      <c r="O2">
        <f>0+O8+O21+O34+O47+O60+O77+O94</f>
        <v>0</v>
      </c>
      <c r="P2" t="s">
        <v>96</v>
      </c>
    </row>
    <row r="3" spans="1:18" ht="15" customHeight="1" x14ac:dyDescent="0.2">
      <c r="A3" t="s">
        <v>159</v>
      </c>
      <c r="B3" s="26" t="s">
        <v>158</v>
      </c>
      <c r="C3" s="32" t="s">
        <v>157</v>
      </c>
      <c r="D3" s="33"/>
      <c r="E3" s="25" t="s">
        <v>156</v>
      </c>
      <c r="F3" s="24"/>
      <c r="G3" s="23"/>
      <c r="H3" s="22" t="s">
        <v>152</v>
      </c>
      <c r="I3" s="21">
        <f>0+I8+I21+I34+I47+I60+I77+I94</f>
        <v>0</v>
      </c>
      <c r="O3" t="s">
        <v>155</v>
      </c>
      <c r="P3" t="s">
        <v>6</v>
      </c>
    </row>
    <row r="4" spans="1:18" ht="15" customHeight="1" x14ac:dyDescent="0.2">
      <c r="A4" t="s">
        <v>154</v>
      </c>
      <c r="B4" s="20" t="s">
        <v>153</v>
      </c>
      <c r="C4" s="34" t="s">
        <v>152</v>
      </c>
      <c r="D4" s="35"/>
      <c r="E4" s="19" t="s">
        <v>151</v>
      </c>
      <c r="F4" s="12"/>
      <c r="G4" s="12"/>
      <c r="H4" s="16"/>
      <c r="I4" s="16"/>
      <c r="O4" t="s">
        <v>150</v>
      </c>
      <c r="P4" t="s">
        <v>6</v>
      </c>
    </row>
    <row r="5" spans="1:18" ht="12.75" customHeight="1" x14ac:dyDescent="0.2">
      <c r="A5" s="31" t="s">
        <v>149</v>
      </c>
      <c r="B5" s="31" t="s">
        <v>148</v>
      </c>
      <c r="C5" s="31" t="s">
        <v>147</v>
      </c>
      <c r="D5" s="31" t="s">
        <v>146</v>
      </c>
      <c r="E5" s="31" t="s">
        <v>145</v>
      </c>
      <c r="F5" s="31" t="s">
        <v>144</v>
      </c>
      <c r="G5" s="31" t="s">
        <v>143</v>
      </c>
      <c r="H5" s="31" t="s">
        <v>142</v>
      </c>
      <c r="I5" s="31"/>
      <c r="O5" t="s">
        <v>141</v>
      </c>
      <c r="P5" t="s">
        <v>6</v>
      </c>
    </row>
    <row r="6" spans="1:18" ht="12.75" customHeight="1" x14ac:dyDescent="0.2">
      <c r="A6" s="31"/>
      <c r="B6" s="31"/>
      <c r="C6" s="31"/>
      <c r="D6" s="31"/>
      <c r="E6" s="31"/>
      <c r="F6" s="31"/>
      <c r="G6" s="31"/>
      <c r="H6" s="18" t="s">
        <v>140</v>
      </c>
      <c r="I6" s="18" t="s">
        <v>139</v>
      </c>
    </row>
    <row r="7" spans="1:18" ht="12.75" customHeight="1" x14ac:dyDescent="0.2">
      <c r="A7" s="18" t="s">
        <v>138</v>
      </c>
      <c r="B7" s="18" t="s">
        <v>124</v>
      </c>
      <c r="C7" s="18" t="s">
        <v>6</v>
      </c>
      <c r="D7" s="18" t="s">
        <v>96</v>
      </c>
      <c r="E7" s="18" t="s">
        <v>80</v>
      </c>
      <c r="F7" s="18" t="s">
        <v>119</v>
      </c>
      <c r="G7" s="18" t="s">
        <v>113</v>
      </c>
      <c r="H7" s="18" t="s">
        <v>35</v>
      </c>
      <c r="I7" s="18" t="s">
        <v>94</v>
      </c>
    </row>
    <row r="8" spans="1:18" ht="12.75" customHeight="1" x14ac:dyDescent="0.2">
      <c r="A8" s="16" t="s">
        <v>36</v>
      </c>
      <c r="B8" s="16"/>
      <c r="C8" s="17" t="s">
        <v>138</v>
      </c>
      <c r="D8" s="16"/>
      <c r="E8" s="13" t="s">
        <v>137</v>
      </c>
      <c r="F8" s="16"/>
      <c r="G8" s="16"/>
      <c r="H8" s="16"/>
      <c r="I8" s="15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9" t="s">
        <v>11</v>
      </c>
      <c r="B9" s="10" t="s">
        <v>124</v>
      </c>
      <c r="C9" s="10" t="s">
        <v>136</v>
      </c>
      <c r="D9" s="9" t="s">
        <v>4</v>
      </c>
      <c r="E9" s="8" t="s">
        <v>135</v>
      </c>
      <c r="F9" s="7" t="s">
        <v>83</v>
      </c>
      <c r="G9" s="6">
        <v>342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134</v>
      </c>
    </row>
    <row r="12" spans="1:18" ht="140.25" x14ac:dyDescent="0.2">
      <c r="A12" t="s">
        <v>1</v>
      </c>
      <c r="E12" s="1" t="s">
        <v>130</v>
      </c>
    </row>
    <row r="13" spans="1:18" ht="25.5" x14ac:dyDescent="0.2">
      <c r="A13" s="9" t="s">
        <v>11</v>
      </c>
      <c r="B13" s="10" t="s">
        <v>6</v>
      </c>
      <c r="C13" s="10" t="s">
        <v>133</v>
      </c>
      <c r="D13" s="9" t="s">
        <v>4</v>
      </c>
      <c r="E13" s="8" t="s">
        <v>132</v>
      </c>
      <c r="F13" s="7" t="s">
        <v>83</v>
      </c>
      <c r="G13" s="6">
        <v>52.933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4</v>
      </c>
    </row>
    <row r="15" spans="1:18" x14ac:dyDescent="0.2">
      <c r="A15" s="3" t="s">
        <v>3</v>
      </c>
      <c r="E15" s="2" t="s">
        <v>131</v>
      </c>
    </row>
    <row r="16" spans="1:18" ht="140.25" x14ac:dyDescent="0.2">
      <c r="A16" t="s">
        <v>1</v>
      </c>
      <c r="E16" s="1" t="s">
        <v>130</v>
      </c>
    </row>
    <row r="17" spans="1:18" x14ac:dyDescent="0.2">
      <c r="A17" s="9" t="s">
        <v>11</v>
      </c>
      <c r="B17" s="10" t="s">
        <v>96</v>
      </c>
      <c r="C17" s="10" t="s">
        <v>129</v>
      </c>
      <c r="D17" s="9" t="s">
        <v>4</v>
      </c>
      <c r="E17" s="8" t="s">
        <v>128</v>
      </c>
      <c r="F17" s="7" t="s">
        <v>127</v>
      </c>
      <c r="G17" s="6">
        <v>24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8" x14ac:dyDescent="0.2">
      <c r="A18" s="4" t="s">
        <v>5</v>
      </c>
      <c r="E18" s="1" t="s">
        <v>4</v>
      </c>
    </row>
    <row r="19" spans="1:18" x14ac:dyDescent="0.2">
      <c r="A19" s="3" t="s">
        <v>3</v>
      </c>
      <c r="E19" s="2" t="s">
        <v>126</v>
      </c>
    </row>
    <row r="20" spans="1:18" x14ac:dyDescent="0.2">
      <c r="A20" t="s">
        <v>1</v>
      </c>
      <c r="E20" s="1" t="s">
        <v>125</v>
      </c>
    </row>
    <row r="21" spans="1:18" ht="12.75" customHeight="1" x14ac:dyDescent="0.2">
      <c r="A21" s="12" t="s">
        <v>36</v>
      </c>
      <c r="B21" s="12"/>
      <c r="C21" s="14" t="s">
        <v>124</v>
      </c>
      <c r="D21" s="12"/>
      <c r="E21" s="13" t="s">
        <v>123</v>
      </c>
      <c r="F21" s="12"/>
      <c r="G21" s="12"/>
      <c r="H21" s="12"/>
      <c r="I21" s="11">
        <f>0+Q21</f>
        <v>0</v>
      </c>
      <c r="O21">
        <f>0+R21</f>
        <v>0</v>
      </c>
      <c r="Q21">
        <f>0+I22+I26+I30</f>
        <v>0</v>
      </c>
      <c r="R21">
        <f>0+O22+O26+O30</f>
        <v>0</v>
      </c>
    </row>
    <row r="22" spans="1:18" x14ac:dyDescent="0.2">
      <c r="A22" s="9" t="s">
        <v>11</v>
      </c>
      <c r="B22" s="10" t="s">
        <v>80</v>
      </c>
      <c r="C22" s="10" t="s">
        <v>122</v>
      </c>
      <c r="D22" s="9" t="s">
        <v>4</v>
      </c>
      <c r="E22" s="8" t="s">
        <v>121</v>
      </c>
      <c r="F22" s="7" t="s">
        <v>14</v>
      </c>
      <c r="G22" s="6">
        <v>190</v>
      </c>
      <c r="H22" s="5">
        <v>0</v>
      </c>
      <c r="I22" s="5">
        <f>ROUND(ROUND(H22,2)*ROUND(G22,3),2)</f>
        <v>0</v>
      </c>
      <c r="O22">
        <f>(I22*21)/100</f>
        <v>0</v>
      </c>
      <c r="P22" t="s">
        <v>6</v>
      </c>
    </row>
    <row r="23" spans="1:18" x14ac:dyDescent="0.2">
      <c r="A23" s="4" t="s">
        <v>5</v>
      </c>
      <c r="E23" s="1" t="s">
        <v>4</v>
      </c>
    </row>
    <row r="24" spans="1:18" x14ac:dyDescent="0.2">
      <c r="A24" s="3" t="s">
        <v>3</v>
      </c>
      <c r="E24" s="2" t="s">
        <v>4</v>
      </c>
    </row>
    <row r="25" spans="1:18" ht="318.75" x14ac:dyDescent="0.2">
      <c r="A25" t="s">
        <v>1</v>
      </c>
      <c r="E25" s="1" t="s">
        <v>120</v>
      </c>
    </row>
    <row r="26" spans="1:18" x14ac:dyDescent="0.2">
      <c r="A26" s="9" t="s">
        <v>11</v>
      </c>
      <c r="B26" s="10" t="s">
        <v>119</v>
      </c>
      <c r="C26" s="10" t="s">
        <v>118</v>
      </c>
      <c r="D26" s="9" t="s">
        <v>4</v>
      </c>
      <c r="E26" s="8" t="s">
        <v>117</v>
      </c>
      <c r="F26" s="7" t="s">
        <v>116</v>
      </c>
      <c r="G26" s="6">
        <v>5700</v>
      </c>
      <c r="H26" s="5">
        <v>0</v>
      </c>
      <c r="I26" s="5">
        <f>ROUND(ROUND(H26,2)*ROUND(G26,3),2)</f>
        <v>0</v>
      </c>
      <c r="O26">
        <f>(I26*21)/100</f>
        <v>0</v>
      </c>
      <c r="P26" t="s">
        <v>6</v>
      </c>
    </row>
    <row r="27" spans="1:18" x14ac:dyDescent="0.2">
      <c r="A27" s="4" t="s">
        <v>5</v>
      </c>
      <c r="E27" s="1" t="s">
        <v>4</v>
      </c>
    </row>
    <row r="28" spans="1:18" x14ac:dyDescent="0.2">
      <c r="A28" s="3" t="s">
        <v>3</v>
      </c>
      <c r="E28" s="2" t="s">
        <v>115</v>
      </c>
    </row>
    <row r="29" spans="1:18" ht="25.5" x14ac:dyDescent="0.2">
      <c r="A29" t="s">
        <v>1</v>
      </c>
      <c r="E29" s="1" t="s">
        <v>114</v>
      </c>
    </row>
    <row r="30" spans="1:18" x14ac:dyDescent="0.2">
      <c r="A30" s="9" t="s">
        <v>11</v>
      </c>
      <c r="B30" s="10" t="s">
        <v>113</v>
      </c>
      <c r="C30" s="10" t="s">
        <v>112</v>
      </c>
      <c r="D30" s="9" t="s">
        <v>4</v>
      </c>
      <c r="E30" s="8" t="s">
        <v>111</v>
      </c>
      <c r="F30" s="7" t="s">
        <v>14</v>
      </c>
      <c r="G30" s="6">
        <v>190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8" x14ac:dyDescent="0.2">
      <c r="A31" s="4" t="s">
        <v>5</v>
      </c>
      <c r="E31" s="1" t="s">
        <v>110</v>
      </c>
    </row>
    <row r="32" spans="1:18" x14ac:dyDescent="0.2">
      <c r="A32" s="3" t="s">
        <v>3</v>
      </c>
      <c r="E32" s="2" t="s">
        <v>4</v>
      </c>
    </row>
    <row r="33" spans="1:18" ht="191.25" x14ac:dyDescent="0.2">
      <c r="A33" t="s">
        <v>1</v>
      </c>
      <c r="E33" s="1" t="s">
        <v>109</v>
      </c>
    </row>
    <row r="34" spans="1:18" ht="12.75" customHeight="1" x14ac:dyDescent="0.2">
      <c r="A34" s="12" t="s">
        <v>36</v>
      </c>
      <c r="B34" s="12"/>
      <c r="C34" s="14" t="s">
        <v>6</v>
      </c>
      <c r="D34" s="12"/>
      <c r="E34" s="13" t="s">
        <v>108</v>
      </c>
      <c r="F34" s="12"/>
      <c r="G34" s="12"/>
      <c r="H34" s="12"/>
      <c r="I34" s="11">
        <f>0+Q34</f>
        <v>0</v>
      </c>
      <c r="O34">
        <f>0+R34</f>
        <v>0</v>
      </c>
      <c r="Q34">
        <f>0+I35+I39+I43</f>
        <v>0</v>
      </c>
      <c r="R34">
        <f>0+O35+O39+O43</f>
        <v>0</v>
      </c>
    </row>
    <row r="35" spans="1:18" x14ac:dyDescent="0.2">
      <c r="A35" s="9" t="s">
        <v>11</v>
      </c>
      <c r="B35" s="10" t="s">
        <v>57</v>
      </c>
      <c r="C35" s="10" t="s">
        <v>107</v>
      </c>
      <c r="D35" s="9" t="s">
        <v>4</v>
      </c>
      <c r="E35" s="8" t="s">
        <v>106</v>
      </c>
      <c r="F35" s="7" t="s">
        <v>14</v>
      </c>
      <c r="G35" s="6">
        <v>19.399999999999999</v>
      </c>
      <c r="H35" s="5">
        <v>0</v>
      </c>
      <c r="I35" s="5">
        <f>ROUND(ROUND(H35,2)*ROUND(G35,3),2)</f>
        <v>0</v>
      </c>
      <c r="O35">
        <f>(I35*21)/100</f>
        <v>0</v>
      </c>
      <c r="P35" t="s">
        <v>6</v>
      </c>
    </row>
    <row r="36" spans="1:18" x14ac:dyDescent="0.2">
      <c r="A36" s="4" t="s">
        <v>5</v>
      </c>
      <c r="E36" s="1" t="s">
        <v>4</v>
      </c>
    </row>
    <row r="37" spans="1:18" x14ac:dyDescent="0.2">
      <c r="A37" s="3" t="s">
        <v>3</v>
      </c>
      <c r="E37" s="2" t="s">
        <v>105</v>
      </c>
    </row>
    <row r="38" spans="1:18" ht="38.25" x14ac:dyDescent="0.2">
      <c r="A38" t="s">
        <v>1</v>
      </c>
      <c r="E38" s="1" t="s">
        <v>63</v>
      </c>
    </row>
    <row r="39" spans="1:18" x14ac:dyDescent="0.2">
      <c r="A39" s="9" t="s">
        <v>11</v>
      </c>
      <c r="B39" s="10" t="s">
        <v>104</v>
      </c>
      <c r="C39" s="10" t="s">
        <v>103</v>
      </c>
      <c r="D39" s="9" t="s">
        <v>4</v>
      </c>
      <c r="E39" s="8" t="s">
        <v>102</v>
      </c>
      <c r="F39" s="7" t="s">
        <v>14</v>
      </c>
      <c r="G39" s="6">
        <v>2.8875000000000002</v>
      </c>
      <c r="H39" s="5">
        <v>0</v>
      </c>
      <c r="I39" s="5">
        <f>ROUND(ROUND(H39,2)*ROUND(G39,3),2)</f>
        <v>0</v>
      </c>
      <c r="O39">
        <f>(I39*21)/100</f>
        <v>0</v>
      </c>
      <c r="P39" t="s">
        <v>6</v>
      </c>
    </row>
    <row r="40" spans="1:18" x14ac:dyDescent="0.2">
      <c r="A40" s="4" t="s">
        <v>5</v>
      </c>
      <c r="E40" s="1" t="s">
        <v>101</v>
      </c>
    </row>
    <row r="41" spans="1:18" x14ac:dyDescent="0.2">
      <c r="A41" s="3" t="s">
        <v>3</v>
      </c>
      <c r="E41" s="2" t="s">
        <v>100</v>
      </c>
    </row>
    <row r="42" spans="1:18" ht="369.75" x14ac:dyDescent="0.2">
      <c r="A42" t="s">
        <v>1</v>
      </c>
      <c r="E42" s="1" t="s">
        <v>99</v>
      </c>
    </row>
    <row r="43" spans="1:18" x14ac:dyDescent="0.2">
      <c r="A43" s="9" t="s">
        <v>11</v>
      </c>
      <c r="B43" s="10" t="s">
        <v>35</v>
      </c>
      <c r="C43" s="10" t="s">
        <v>98</v>
      </c>
      <c r="D43" s="9" t="s">
        <v>4</v>
      </c>
      <c r="E43" s="8" t="s">
        <v>97</v>
      </c>
      <c r="F43" s="7" t="s">
        <v>83</v>
      </c>
      <c r="G43" s="28">
        <v>0.28599999999999998</v>
      </c>
      <c r="H43" s="5">
        <v>0</v>
      </c>
      <c r="I43" s="5">
        <f>ROUND(ROUND(H43,2)*ROUND(G43,3),2)</f>
        <v>0</v>
      </c>
      <c r="K43" s="30" t="s">
        <v>164</v>
      </c>
      <c r="O43">
        <f>(I43*21)/100</f>
        <v>0</v>
      </c>
      <c r="P43" t="s">
        <v>6</v>
      </c>
    </row>
    <row r="44" spans="1:18" x14ac:dyDescent="0.2">
      <c r="A44" s="4" t="s">
        <v>5</v>
      </c>
      <c r="E44" s="1" t="s">
        <v>4</v>
      </c>
    </row>
    <row r="45" spans="1:18" x14ac:dyDescent="0.2">
      <c r="A45" s="3" t="s">
        <v>3</v>
      </c>
      <c r="E45" s="29" t="s">
        <v>165</v>
      </c>
      <c r="K45" s="30" t="s">
        <v>164</v>
      </c>
    </row>
    <row r="46" spans="1:18" ht="267.75" x14ac:dyDescent="0.2">
      <c r="A46" t="s">
        <v>1</v>
      </c>
      <c r="E46" s="1" t="s">
        <v>81</v>
      </c>
    </row>
    <row r="47" spans="1:18" ht="12.75" customHeight="1" x14ac:dyDescent="0.2">
      <c r="A47" s="12" t="s">
        <v>36</v>
      </c>
      <c r="B47" s="12"/>
      <c r="C47" s="14" t="s">
        <v>96</v>
      </c>
      <c r="D47" s="12"/>
      <c r="E47" s="13" t="s">
        <v>95</v>
      </c>
      <c r="F47" s="12"/>
      <c r="G47" s="12"/>
      <c r="H47" s="12"/>
      <c r="I47" s="11">
        <f>0+Q47</f>
        <v>0</v>
      </c>
      <c r="O47">
        <f>0+R47</f>
        <v>0</v>
      </c>
      <c r="Q47">
        <f>0+I48+I52+I56</f>
        <v>0</v>
      </c>
      <c r="R47">
        <f>0+O48+O52+O56</f>
        <v>0</v>
      </c>
    </row>
    <row r="48" spans="1:18" x14ac:dyDescent="0.2">
      <c r="A48" s="9" t="s">
        <v>11</v>
      </c>
      <c r="B48" s="10" t="s">
        <v>94</v>
      </c>
      <c r="C48" s="10" t="s">
        <v>93</v>
      </c>
      <c r="D48" s="9" t="s">
        <v>4</v>
      </c>
      <c r="E48" s="8" t="s">
        <v>92</v>
      </c>
      <c r="F48" s="7" t="s">
        <v>14</v>
      </c>
      <c r="G48" s="6">
        <v>15.4</v>
      </c>
      <c r="H48" s="5">
        <v>0</v>
      </c>
      <c r="I48" s="5">
        <f>ROUND(ROUND(H48,2)*ROUND(G48,3),2)</f>
        <v>0</v>
      </c>
      <c r="O48">
        <f>(I48*21)/100</f>
        <v>0</v>
      </c>
      <c r="P48" t="s">
        <v>6</v>
      </c>
    </row>
    <row r="49" spans="1:18" x14ac:dyDescent="0.2">
      <c r="A49" s="4" t="s">
        <v>5</v>
      </c>
      <c r="E49" s="1" t="s">
        <v>4</v>
      </c>
    </row>
    <row r="50" spans="1:18" x14ac:dyDescent="0.2">
      <c r="A50" s="3" t="s">
        <v>3</v>
      </c>
      <c r="E50" s="2" t="s">
        <v>91</v>
      </c>
    </row>
    <row r="51" spans="1:18" ht="369.75" x14ac:dyDescent="0.2">
      <c r="A51" t="s">
        <v>1</v>
      </c>
      <c r="E51" s="1" t="s">
        <v>69</v>
      </c>
    </row>
    <row r="52" spans="1:18" x14ac:dyDescent="0.2">
      <c r="A52" s="9" t="s">
        <v>11</v>
      </c>
      <c r="B52" s="10" t="s">
        <v>90</v>
      </c>
      <c r="C52" s="10" t="s">
        <v>89</v>
      </c>
      <c r="D52" s="9" t="s">
        <v>4</v>
      </c>
      <c r="E52" s="8" t="s">
        <v>88</v>
      </c>
      <c r="F52" s="7" t="s">
        <v>83</v>
      </c>
      <c r="G52" s="6">
        <v>1.224</v>
      </c>
      <c r="H52" s="5">
        <v>0</v>
      </c>
      <c r="I52" s="5">
        <f>ROUND(ROUND(H52,2)*ROUND(G52,3),2)</f>
        <v>0</v>
      </c>
      <c r="O52">
        <f>(I52*21)/100</f>
        <v>0</v>
      </c>
      <c r="P52" t="s">
        <v>6</v>
      </c>
    </row>
    <row r="53" spans="1:18" x14ac:dyDescent="0.2">
      <c r="A53" s="4" t="s">
        <v>5</v>
      </c>
      <c r="E53" s="1" t="s">
        <v>4</v>
      </c>
    </row>
    <row r="54" spans="1:18" x14ac:dyDescent="0.2">
      <c r="A54" s="3" t="s">
        <v>3</v>
      </c>
      <c r="E54" s="2" t="s">
        <v>87</v>
      </c>
    </row>
    <row r="55" spans="1:18" ht="267.75" x14ac:dyDescent="0.2">
      <c r="A55" t="s">
        <v>1</v>
      </c>
      <c r="E55" s="1" t="s">
        <v>81</v>
      </c>
    </row>
    <row r="56" spans="1:18" x14ac:dyDescent="0.2">
      <c r="A56" s="9" t="s">
        <v>11</v>
      </c>
      <c r="B56" s="10" t="s">
        <v>86</v>
      </c>
      <c r="C56" s="10" t="s">
        <v>85</v>
      </c>
      <c r="D56" s="9" t="s">
        <v>4</v>
      </c>
      <c r="E56" s="8" t="s">
        <v>84</v>
      </c>
      <c r="F56" s="7" t="s">
        <v>83</v>
      </c>
      <c r="G56" s="6">
        <v>0.13</v>
      </c>
      <c r="H56" s="5">
        <v>0</v>
      </c>
      <c r="I56" s="5">
        <f>ROUND(ROUND(H56,2)*ROUND(G56,3),2)</f>
        <v>0</v>
      </c>
      <c r="O56">
        <f>(I56*21)/100</f>
        <v>0</v>
      </c>
      <c r="P56" t="s">
        <v>6</v>
      </c>
    </row>
    <row r="57" spans="1:18" x14ac:dyDescent="0.2">
      <c r="A57" s="4" t="s">
        <v>5</v>
      </c>
      <c r="E57" s="1" t="s">
        <v>4</v>
      </c>
    </row>
    <row r="58" spans="1:18" x14ac:dyDescent="0.2">
      <c r="A58" s="3" t="s">
        <v>3</v>
      </c>
      <c r="E58" s="2" t="s">
        <v>82</v>
      </c>
    </row>
    <row r="59" spans="1:18" ht="267.75" x14ac:dyDescent="0.2">
      <c r="A59" t="s">
        <v>1</v>
      </c>
      <c r="E59" s="1" t="s">
        <v>81</v>
      </c>
    </row>
    <row r="60" spans="1:18" ht="12.75" customHeight="1" x14ac:dyDescent="0.2">
      <c r="A60" s="12" t="s">
        <v>36</v>
      </c>
      <c r="B60" s="12"/>
      <c r="C60" s="14" t="s">
        <v>80</v>
      </c>
      <c r="D60" s="12"/>
      <c r="E60" s="13" t="s">
        <v>79</v>
      </c>
      <c r="F60" s="12"/>
      <c r="G60" s="12"/>
      <c r="H60" s="12"/>
      <c r="I60" s="11">
        <f>0+Q60</f>
        <v>0</v>
      </c>
      <c r="O60">
        <f>0+R60</f>
        <v>0</v>
      </c>
      <c r="Q60">
        <f>0+I61+I65+I69+I73</f>
        <v>0</v>
      </c>
      <c r="R60">
        <f>0+O61+O65+O69+O73</f>
        <v>0</v>
      </c>
    </row>
    <row r="61" spans="1:18" x14ac:dyDescent="0.2">
      <c r="A61" s="9" t="s">
        <v>11</v>
      </c>
      <c r="B61" s="10" t="s">
        <v>78</v>
      </c>
      <c r="C61" s="10" t="s">
        <v>77</v>
      </c>
      <c r="D61" s="9" t="s">
        <v>4</v>
      </c>
      <c r="E61" s="8" t="s">
        <v>76</v>
      </c>
      <c r="F61" s="7" t="s">
        <v>14</v>
      </c>
      <c r="G61" s="6">
        <v>10.26</v>
      </c>
      <c r="H61" s="5">
        <v>0</v>
      </c>
      <c r="I61" s="5">
        <f>ROUND(ROUND(H61,2)*ROUND(G61,3),2)</f>
        <v>0</v>
      </c>
      <c r="O61">
        <f>(I61*21)/100</f>
        <v>0</v>
      </c>
      <c r="P61" t="s">
        <v>6</v>
      </c>
    </row>
    <row r="62" spans="1:18" x14ac:dyDescent="0.2">
      <c r="A62" s="4" t="s">
        <v>5</v>
      </c>
      <c r="E62" s="1" t="s">
        <v>75</v>
      </c>
    </row>
    <row r="63" spans="1:18" x14ac:dyDescent="0.2">
      <c r="A63" s="3" t="s">
        <v>3</v>
      </c>
      <c r="E63" s="2" t="s">
        <v>74</v>
      </c>
    </row>
    <row r="64" spans="1:18" ht="369.75" x14ac:dyDescent="0.2">
      <c r="A64" t="s">
        <v>1</v>
      </c>
      <c r="E64" s="1" t="s">
        <v>69</v>
      </c>
    </row>
    <row r="65" spans="1:18" x14ac:dyDescent="0.2">
      <c r="A65" s="9" t="s">
        <v>11</v>
      </c>
      <c r="B65" s="10" t="s">
        <v>73</v>
      </c>
      <c r="C65" s="10" t="s">
        <v>72</v>
      </c>
      <c r="D65" s="9" t="s">
        <v>4</v>
      </c>
      <c r="E65" s="8" t="s">
        <v>71</v>
      </c>
      <c r="F65" s="7" t="s">
        <v>14</v>
      </c>
      <c r="G65" s="6">
        <v>6.3171999999999997</v>
      </c>
      <c r="H65" s="5">
        <v>0</v>
      </c>
      <c r="I65" s="5">
        <f>ROUND(ROUND(H65,2)*ROUND(G65,3),2)</f>
        <v>0</v>
      </c>
      <c r="O65">
        <f>(I65*21)/100</f>
        <v>0</v>
      </c>
      <c r="P65" t="s">
        <v>6</v>
      </c>
    </row>
    <row r="66" spans="1:18" x14ac:dyDescent="0.2">
      <c r="A66" s="4" t="s">
        <v>5</v>
      </c>
      <c r="E66" s="1" t="s">
        <v>4</v>
      </c>
    </row>
    <row r="67" spans="1:18" ht="38.25" x14ac:dyDescent="0.2">
      <c r="A67" s="3" t="s">
        <v>3</v>
      </c>
      <c r="E67" s="2" t="s">
        <v>70</v>
      </c>
    </row>
    <row r="68" spans="1:18" ht="369.75" x14ac:dyDescent="0.2">
      <c r="A68" t="s">
        <v>1</v>
      </c>
      <c r="E68" s="1" t="s">
        <v>69</v>
      </c>
    </row>
    <row r="69" spans="1:18" x14ac:dyDescent="0.2">
      <c r="A69" s="9" t="s">
        <v>11</v>
      </c>
      <c r="B69" s="10" t="s">
        <v>68</v>
      </c>
      <c r="C69" s="10" t="s">
        <v>67</v>
      </c>
      <c r="D69" s="9" t="s">
        <v>4</v>
      </c>
      <c r="E69" s="8" t="s">
        <v>66</v>
      </c>
      <c r="F69" s="7" t="s">
        <v>14</v>
      </c>
      <c r="G69" s="6">
        <v>191.5</v>
      </c>
      <c r="H69" s="5">
        <v>0</v>
      </c>
      <c r="I69" s="5">
        <f>ROUND(ROUND(H69,2)*ROUND(G69,3),2)</f>
        <v>0</v>
      </c>
      <c r="O69">
        <f>(I69*21)/100</f>
        <v>0</v>
      </c>
      <c r="P69" t="s">
        <v>6</v>
      </c>
    </row>
    <row r="70" spans="1:18" x14ac:dyDescent="0.2">
      <c r="A70" s="4" t="s">
        <v>5</v>
      </c>
      <c r="E70" s="1" t="s">
        <v>65</v>
      </c>
    </row>
    <row r="71" spans="1:18" x14ac:dyDescent="0.2">
      <c r="A71" s="3" t="s">
        <v>3</v>
      </c>
      <c r="E71" s="2" t="s">
        <v>64</v>
      </c>
    </row>
    <row r="72" spans="1:18" ht="38.25" x14ac:dyDescent="0.2">
      <c r="A72" t="s">
        <v>1</v>
      </c>
      <c r="E72" s="1" t="s">
        <v>63</v>
      </c>
    </row>
    <row r="73" spans="1:18" x14ac:dyDescent="0.2">
      <c r="A73" s="9" t="s">
        <v>11</v>
      </c>
      <c r="B73" s="10" t="s">
        <v>62</v>
      </c>
      <c r="C73" s="10" t="s">
        <v>61</v>
      </c>
      <c r="D73" s="9" t="s">
        <v>4</v>
      </c>
      <c r="E73" s="8" t="s">
        <v>60</v>
      </c>
      <c r="F73" s="7" t="s">
        <v>14</v>
      </c>
      <c r="G73" s="6">
        <v>14.4</v>
      </c>
      <c r="H73" s="5">
        <v>0</v>
      </c>
      <c r="I73" s="5">
        <f>ROUND(ROUND(H73,2)*ROUND(G73,3),2)</f>
        <v>0</v>
      </c>
      <c r="O73">
        <f>(I73*21)/100</f>
        <v>0</v>
      </c>
      <c r="P73" t="s">
        <v>6</v>
      </c>
    </row>
    <row r="74" spans="1:18" x14ac:dyDescent="0.2">
      <c r="A74" s="4" t="s">
        <v>5</v>
      </c>
      <c r="E74" s="1" t="s">
        <v>4</v>
      </c>
    </row>
    <row r="75" spans="1:18" x14ac:dyDescent="0.2">
      <c r="A75" s="3" t="s">
        <v>3</v>
      </c>
      <c r="E75" s="2" t="s">
        <v>59</v>
      </c>
    </row>
    <row r="76" spans="1:18" ht="102" x14ac:dyDescent="0.2">
      <c r="A76" t="s">
        <v>1</v>
      </c>
      <c r="E76" s="1" t="s">
        <v>58</v>
      </c>
    </row>
    <row r="77" spans="1:18" ht="12.75" customHeight="1" x14ac:dyDescent="0.2">
      <c r="A77" s="12" t="s">
        <v>36</v>
      </c>
      <c r="B77" s="12"/>
      <c r="C77" s="14" t="s">
        <v>57</v>
      </c>
      <c r="D77" s="12"/>
      <c r="E77" s="13" t="s">
        <v>56</v>
      </c>
      <c r="F77" s="12"/>
      <c r="G77" s="12"/>
      <c r="H77" s="12"/>
      <c r="I77" s="11">
        <f>0+Q77</f>
        <v>0</v>
      </c>
      <c r="O77">
        <f>0+R77</f>
        <v>0</v>
      </c>
      <c r="Q77">
        <f>0+I78+I82+I86+I90</f>
        <v>0</v>
      </c>
      <c r="R77">
        <f>0+O78+O82+O86+O90</f>
        <v>0</v>
      </c>
    </row>
    <row r="78" spans="1:18" ht="25.5" x14ac:dyDescent="0.2">
      <c r="A78" s="9" t="s">
        <v>11</v>
      </c>
      <c r="B78" s="10" t="s">
        <v>55</v>
      </c>
      <c r="C78" s="10" t="s">
        <v>54</v>
      </c>
      <c r="D78" s="9" t="s">
        <v>4</v>
      </c>
      <c r="E78" s="8" t="s">
        <v>53</v>
      </c>
      <c r="F78" s="7" t="s">
        <v>40</v>
      </c>
      <c r="G78" s="6">
        <v>26.4</v>
      </c>
      <c r="H78" s="5">
        <v>0</v>
      </c>
      <c r="I78" s="5">
        <f>ROUND(ROUND(H78,2)*ROUND(G78,3),2)</f>
        <v>0</v>
      </c>
      <c r="O78">
        <f>(I78*21)/100</f>
        <v>0</v>
      </c>
      <c r="P78" t="s">
        <v>6</v>
      </c>
    </row>
    <row r="79" spans="1:18" x14ac:dyDescent="0.2">
      <c r="A79" s="4" t="s">
        <v>5</v>
      </c>
      <c r="E79" s="1" t="s">
        <v>52</v>
      </c>
    </row>
    <row r="80" spans="1:18" x14ac:dyDescent="0.2">
      <c r="A80" s="3" t="s">
        <v>3</v>
      </c>
      <c r="E80" s="2" t="s">
        <v>38</v>
      </c>
    </row>
    <row r="81" spans="1:18" ht="191.25" x14ac:dyDescent="0.2">
      <c r="A81" t="s">
        <v>1</v>
      </c>
      <c r="E81" s="1" t="s">
        <v>48</v>
      </c>
    </row>
    <row r="82" spans="1:18" ht="25.5" x14ac:dyDescent="0.2">
      <c r="A82" s="9" t="s">
        <v>11</v>
      </c>
      <c r="B82" s="10" t="s">
        <v>51</v>
      </c>
      <c r="C82" s="10" t="s">
        <v>50</v>
      </c>
      <c r="D82" s="9" t="s">
        <v>4</v>
      </c>
      <c r="E82" s="8" t="s">
        <v>49</v>
      </c>
      <c r="F82" s="7" t="s">
        <v>40</v>
      </c>
      <c r="G82" s="28">
        <v>121</v>
      </c>
      <c r="H82" s="5">
        <v>0</v>
      </c>
      <c r="I82" s="5">
        <f>ROUND(ROUND(H82,2)*ROUND(G82,3),2)</f>
        <v>0</v>
      </c>
      <c r="K82" s="30" t="s">
        <v>164</v>
      </c>
      <c r="O82">
        <f>(I82*21)/100</f>
        <v>0</v>
      </c>
      <c r="P82" t="s">
        <v>6</v>
      </c>
    </row>
    <row r="83" spans="1:18" x14ac:dyDescent="0.2">
      <c r="A83" s="4" t="s">
        <v>5</v>
      </c>
      <c r="E83" s="1" t="s">
        <v>4</v>
      </c>
    </row>
    <row r="84" spans="1:18" x14ac:dyDescent="0.2">
      <c r="A84" s="3" t="s">
        <v>3</v>
      </c>
      <c r="E84" s="29"/>
    </row>
    <row r="85" spans="1:18" ht="191.25" x14ac:dyDescent="0.2">
      <c r="A85" t="s">
        <v>1</v>
      </c>
      <c r="E85" s="1" t="s">
        <v>48</v>
      </c>
    </row>
    <row r="86" spans="1:18" x14ac:dyDescent="0.2">
      <c r="A86" s="9" t="s">
        <v>11</v>
      </c>
      <c r="B86" s="10" t="s">
        <v>47</v>
      </c>
      <c r="C86" s="10" t="s">
        <v>46</v>
      </c>
      <c r="D86" s="9" t="s">
        <v>4</v>
      </c>
      <c r="E86" s="8" t="s">
        <v>45</v>
      </c>
      <c r="F86" s="7" t="s">
        <v>40</v>
      </c>
      <c r="G86" s="28">
        <v>121</v>
      </c>
      <c r="H86" s="5">
        <v>0</v>
      </c>
      <c r="I86" s="5">
        <f>ROUND(ROUND(H86,2)*ROUND(G86,3),2)</f>
        <v>0</v>
      </c>
      <c r="K86" s="30" t="s">
        <v>164</v>
      </c>
      <c r="O86">
        <f>(I86*21)/100</f>
        <v>0</v>
      </c>
      <c r="P86" t="s">
        <v>6</v>
      </c>
    </row>
    <row r="87" spans="1:18" ht="38.25" x14ac:dyDescent="0.2">
      <c r="A87" s="4" t="s">
        <v>5</v>
      </c>
      <c r="E87" s="1" t="s">
        <v>44</v>
      </c>
    </row>
    <row r="88" spans="1:18" x14ac:dyDescent="0.2">
      <c r="A88" s="3" t="s">
        <v>3</v>
      </c>
      <c r="E88" s="29" t="s">
        <v>163</v>
      </c>
      <c r="K88" s="30" t="s">
        <v>164</v>
      </c>
    </row>
    <row r="89" spans="1:18" ht="38.25" x14ac:dyDescent="0.2">
      <c r="A89" t="s">
        <v>1</v>
      </c>
      <c r="E89" s="1" t="s">
        <v>37</v>
      </c>
    </row>
    <row r="90" spans="1:18" x14ac:dyDescent="0.2">
      <c r="A90" s="9" t="s">
        <v>11</v>
      </c>
      <c r="B90" s="10" t="s">
        <v>43</v>
      </c>
      <c r="C90" s="10" t="s">
        <v>42</v>
      </c>
      <c r="D90" s="9" t="s">
        <v>4</v>
      </c>
      <c r="E90" s="8" t="s">
        <v>41</v>
      </c>
      <c r="F90" s="7" t="s">
        <v>40</v>
      </c>
      <c r="G90" s="6">
        <v>26.4</v>
      </c>
      <c r="H90" s="5">
        <v>0</v>
      </c>
      <c r="I90" s="5">
        <f>ROUND(ROUND(H90,2)*ROUND(G90,3),2)</f>
        <v>0</v>
      </c>
      <c r="O90">
        <f>(I90*21)/100</f>
        <v>0</v>
      </c>
      <c r="P90" t="s">
        <v>6</v>
      </c>
    </row>
    <row r="91" spans="1:18" x14ac:dyDescent="0.2">
      <c r="A91" s="4" t="s">
        <v>5</v>
      </c>
      <c r="E91" s="1" t="s">
        <v>39</v>
      </c>
    </row>
    <row r="92" spans="1:18" x14ac:dyDescent="0.2">
      <c r="A92" s="3" t="s">
        <v>3</v>
      </c>
      <c r="E92" s="2" t="s">
        <v>38</v>
      </c>
    </row>
    <row r="93" spans="1:18" ht="38.25" x14ac:dyDescent="0.2">
      <c r="A93" t="s">
        <v>1</v>
      </c>
      <c r="E93" s="1" t="s">
        <v>37</v>
      </c>
    </row>
    <row r="94" spans="1:18" ht="12.75" customHeight="1" x14ac:dyDescent="0.2">
      <c r="A94" s="12" t="s">
        <v>36</v>
      </c>
      <c r="B94" s="12"/>
      <c r="C94" s="14" t="s">
        <v>35</v>
      </c>
      <c r="D94" s="12"/>
      <c r="E94" s="13" t="s">
        <v>34</v>
      </c>
      <c r="F94" s="12"/>
      <c r="G94" s="12"/>
      <c r="H94" s="12"/>
      <c r="I94" s="11">
        <f>0+Q94</f>
        <v>0</v>
      </c>
      <c r="O94">
        <f>0+R94</f>
        <v>0</v>
      </c>
      <c r="Q94">
        <f>0+I95+I99+I103+I107+I111</f>
        <v>0</v>
      </c>
      <c r="R94">
        <f>0+O95+O99+O103+O107+O111</f>
        <v>0</v>
      </c>
    </row>
    <row r="95" spans="1:18" x14ac:dyDescent="0.2">
      <c r="A95" s="9" t="s">
        <v>11</v>
      </c>
      <c r="B95" s="10" t="s">
        <v>33</v>
      </c>
      <c r="C95" s="10" t="s">
        <v>32</v>
      </c>
      <c r="D95" s="9" t="s">
        <v>4</v>
      </c>
      <c r="E95" s="8" t="s">
        <v>31</v>
      </c>
      <c r="F95" s="7" t="s">
        <v>26</v>
      </c>
      <c r="G95" s="6">
        <v>4</v>
      </c>
      <c r="H95" s="5">
        <v>0</v>
      </c>
      <c r="I95" s="5">
        <f>ROUND(ROUND(H95,2)*ROUND(G95,3),2)</f>
        <v>0</v>
      </c>
      <c r="O95">
        <f>(I95*21)/100</f>
        <v>0</v>
      </c>
      <c r="P95" t="s">
        <v>6</v>
      </c>
    </row>
    <row r="96" spans="1:18" x14ac:dyDescent="0.2">
      <c r="A96" s="4" t="s">
        <v>5</v>
      </c>
      <c r="E96" s="1" t="s">
        <v>4</v>
      </c>
    </row>
    <row r="97" spans="1:16" x14ac:dyDescent="0.2">
      <c r="A97" s="3" t="s">
        <v>3</v>
      </c>
      <c r="E97" s="2" t="s">
        <v>4</v>
      </c>
    </row>
    <row r="98" spans="1:16" ht="38.25" x14ac:dyDescent="0.2">
      <c r="A98" t="s">
        <v>1</v>
      </c>
      <c r="E98" s="1" t="s">
        <v>30</v>
      </c>
    </row>
    <row r="99" spans="1:16" x14ac:dyDescent="0.2">
      <c r="A99" s="9" t="s">
        <v>11</v>
      </c>
      <c r="B99" s="10" t="s">
        <v>29</v>
      </c>
      <c r="C99" s="10" t="s">
        <v>28</v>
      </c>
      <c r="D99" s="9" t="s">
        <v>4</v>
      </c>
      <c r="E99" s="8" t="s">
        <v>27</v>
      </c>
      <c r="F99" s="7" t="s">
        <v>26</v>
      </c>
      <c r="G99" s="6">
        <v>2</v>
      </c>
      <c r="H99" s="5">
        <v>0</v>
      </c>
      <c r="I99" s="5">
        <f>ROUND(ROUND(H99,2)*ROUND(G99,3),2)</f>
        <v>0</v>
      </c>
      <c r="O99">
        <f>(I99*21)/100</f>
        <v>0</v>
      </c>
      <c r="P99" t="s">
        <v>6</v>
      </c>
    </row>
    <row r="100" spans="1:16" x14ac:dyDescent="0.2">
      <c r="A100" s="4" t="s">
        <v>5</v>
      </c>
      <c r="E100" s="1" t="s">
        <v>25</v>
      </c>
    </row>
    <row r="101" spans="1:16" x14ac:dyDescent="0.2">
      <c r="A101" s="3" t="s">
        <v>3</v>
      </c>
      <c r="E101" s="2" t="s">
        <v>4</v>
      </c>
    </row>
    <row r="102" spans="1:16" ht="25.5" x14ac:dyDescent="0.2">
      <c r="A102" t="s">
        <v>1</v>
      </c>
      <c r="E102" s="1" t="s">
        <v>24</v>
      </c>
    </row>
    <row r="103" spans="1:16" x14ac:dyDescent="0.2">
      <c r="A103" s="9" t="s">
        <v>11</v>
      </c>
      <c r="B103" s="10" t="s">
        <v>23</v>
      </c>
      <c r="C103" s="10" t="s">
        <v>22</v>
      </c>
      <c r="D103" s="9" t="s">
        <v>4</v>
      </c>
      <c r="E103" s="8" t="s">
        <v>21</v>
      </c>
      <c r="F103" s="7" t="s">
        <v>20</v>
      </c>
      <c r="G103" s="6">
        <v>6</v>
      </c>
      <c r="H103" s="5">
        <v>0</v>
      </c>
      <c r="I103" s="5">
        <f>ROUND(ROUND(H103,2)*ROUND(G103,3),2)</f>
        <v>0</v>
      </c>
      <c r="O103">
        <f>(I103*21)/100</f>
        <v>0</v>
      </c>
      <c r="P103" t="s">
        <v>6</v>
      </c>
    </row>
    <row r="104" spans="1:16" ht="25.5" x14ac:dyDescent="0.2">
      <c r="A104" s="4" t="s">
        <v>5</v>
      </c>
      <c r="E104" s="1" t="s">
        <v>19</v>
      </c>
    </row>
    <row r="105" spans="1:16" x14ac:dyDescent="0.2">
      <c r="A105" s="3" t="s">
        <v>3</v>
      </c>
      <c r="E105" s="2" t="s">
        <v>4</v>
      </c>
    </row>
    <row r="106" spans="1:16" ht="63.75" x14ac:dyDescent="0.2">
      <c r="A106" t="s">
        <v>1</v>
      </c>
      <c r="E106" s="1" t="s">
        <v>18</v>
      </c>
    </row>
    <row r="107" spans="1:16" x14ac:dyDescent="0.2">
      <c r="A107" s="9" t="s">
        <v>11</v>
      </c>
      <c r="B107" s="10" t="s">
        <v>17</v>
      </c>
      <c r="C107" s="10" t="s">
        <v>16</v>
      </c>
      <c r="D107" s="9" t="s">
        <v>4</v>
      </c>
      <c r="E107" s="8" t="s">
        <v>15</v>
      </c>
      <c r="F107" s="7" t="s">
        <v>14</v>
      </c>
      <c r="G107" s="6">
        <v>21.137</v>
      </c>
      <c r="H107" s="5">
        <v>0</v>
      </c>
      <c r="I107" s="5">
        <f>ROUND(ROUND(H107,2)*ROUND(G107,3),2)</f>
        <v>0</v>
      </c>
      <c r="O107">
        <f>(I107*21)/100</f>
        <v>0</v>
      </c>
      <c r="P107" t="s">
        <v>6</v>
      </c>
    </row>
    <row r="108" spans="1:16" x14ac:dyDescent="0.2">
      <c r="A108" s="4" t="s">
        <v>5</v>
      </c>
      <c r="E108" s="1" t="s">
        <v>4</v>
      </c>
    </row>
    <row r="109" spans="1:16" ht="51" x14ac:dyDescent="0.2">
      <c r="A109" s="3" t="s">
        <v>3</v>
      </c>
      <c r="E109" s="2" t="s">
        <v>13</v>
      </c>
    </row>
    <row r="110" spans="1:16" ht="114.75" x14ac:dyDescent="0.2">
      <c r="A110" t="s">
        <v>1</v>
      </c>
      <c r="E110" s="1" t="s">
        <v>12</v>
      </c>
    </row>
    <row r="111" spans="1:16" x14ac:dyDescent="0.2">
      <c r="A111" s="9" t="s">
        <v>11</v>
      </c>
      <c r="B111" s="10" t="s">
        <v>10</v>
      </c>
      <c r="C111" s="10" t="s">
        <v>9</v>
      </c>
      <c r="D111" s="9" t="s">
        <v>4</v>
      </c>
      <c r="E111" s="8" t="s">
        <v>8</v>
      </c>
      <c r="F111" s="7" t="s">
        <v>7</v>
      </c>
      <c r="G111" s="6">
        <v>2113.6999999999998</v>
      </c>
      <c r="H111" s="5">
        <v>0</v>
      </c>
      <c r="I111" s="5">
        <f>ROUND(ROUND(H111,2)*ROUND(G111,3),2)</f>
        <v>0</v>
      </c>
      <c r="O111">
        <f>(I111*21)/100</f>
        <v>0</v>
      </c>
      <c r="P111" t="s">
        <v>6</v>
      </c>
    </row>
    <row r="112" spans="1:16" x14ac:dyDescent="0.2">
      <c r="A112" s="4" t="s">
        <v>5</v>
      </c>
      <c r="E112" s="1" t="s">
        <v>4</v>
      </c>
    </row>
    <row r="113" spans="1:5" x14ac:dyDescent="0.2">
      <c r="A113" s="3" t="s">
        <v>3</v>
      </c>
      <c r="E113" s="2" t="s">
        <v>2</v>
      </c>
    </row>
    <row r="114" spans="1:5" ht="25.5" x14ac:dyDescent="0.2">
      <c r="A114" t="s">
        <v>1</v>
      </c>
      <c r="E114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02-19-01</vt:lpstr>
    </vt:vector>
  </TitlesOfParts>
  <Company>SUDOP BRNO,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Dvořák Jan Ing.</cp:lastModifiedBy>
  <dcterms:created xsi:type="dcterms:W3CDTF">2018-10-23T10:22:44Z</dcterms:created>
  <dcterms:modified xsi:type="dcterms:W3CDTF">2018-10-30T07:58:17Z</dcterms:modified>
</cp:coreProperties>
</file>